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69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AJUSTE!$A$1:$M$35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B30" i="5" l="1"/>
  <c r="C30" i="5"/>
  <c r="D30" i="5"/>
  <c r="E30" i="5"/>
  <c r="I30" i="5"/>
  <c r="F30" i="5" s="1"/>
  <c r="B31" i="5"/>
  <c r="C31" i="5"/>
  <c r="D31" i="5"/>
  <c r="E31" i="5"/>
  <c r="I31" i="5"/>
  <c r="F31" i="5" s="1"/>
  <c r="B32" i="5"/>
  <c r="C32" i="5"/>
  <c r="D32" i="5"/>
  <c r="E32" i="5"/>
  <c r="I32" i="5"/>
  <c r="F32" i="5" s="1"/>
  <c r="B33" i="5"/>
  <c r="C33" i="5"/>
  <c r="D33" i="5"/>
  <c r="E33" i="5"/>
  <c r="I33" i="5"/>
  <c r="F33" i="5" s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B14" i="5"/>
  <c r="B15" i="5"/>
  <c r="B18" i="5"/>
  <c r="B21" i="5"/>
  <c r="B22" i="5"/>
  <c r="B23" i="5"/>
  <c r="B24" i="5"/>
  <c r="B25" i="5"/>
  <c r="B26" i="5"/>
  <c r="B27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 s="1"/>
  <c r="L25" i="1"/>
  <c r="M25" i="1"/>
  <c r="L26" i="1"/>
  <c r="M26" i="1" s="1"/>
  <c r="L27" i="1"/>
  <c r="M27" i="1" s="1"/>
  <c r="L30" i="1"/>
  <c r="M30" i="1" s="1"/>
  <c r="L31" i="1"/>
  <c r="M31" i="1" s="1"/>
  <c r="L32" i="1"/>
  <c r="M32" i="1"/>
  <c r="L33" i="1"/>
  <c r="M33" i="1" s="1"/>
  <c r="M34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28" i="1" s="1"/>
  <c r="M16" i="1" l="1"/>
  <c r="M35" i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<sst xmlns="http://schemas.openxmlformats.org/spreadsheetml/2006/main" count="723" uniqueCount="236">
  <si>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</si>
  <si>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</si>
  <si>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</si>
  <si>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</si>
  <si>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</si>
  <si>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</si>
  <si>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</si>
  <si>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</si>
  <si>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</si>
  <si>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</si>
  <si>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</si>
  <si>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</si>
  <si>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</si>
  <si>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</si>
  <si>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</si>
  <si>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</si>
  <si>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</si>
  <si>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</si>
  <si>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</si>
  <si>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</si>
  <si>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</si>
  <si>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</si>
  <si>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</si>
  <si>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</si>
  <si>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</si>
  <si>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</si>
  <si>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</si>
  <si>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</si>
  <si>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</si>
  <si>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</si>
  <si>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</si>
  <si>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</si>
  <si>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</si>
  <si>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</si>
  <si>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</si>
  <si>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</si>
  <si>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</si>
  <si>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</si>
  <si>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</si>
  <si>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</si>
  <si>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</si>
  <si>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</si>
  <si>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</si>
  <si>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</si>
  <si>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</si>
  <si>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</si>
  <si>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</si>
  <si>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</si>
  <si>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</si>
  <si>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</si>
  <si>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</si>
  <si>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</si>
  <si>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</si>
  <si>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</si>
  <si>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</si>
  <si>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</si>
  <si>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</si>
  <si>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</si>
  <si>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</si>
  <si>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</si>
  <si>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</si>
  <si>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</si>
  <si>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</si>
  <si>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</si>
  <si>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</si>
  <si>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</si>
  <si>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</si>
  <si>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</si>
  <si>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</si>
  <si>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</si>
  <si>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</si>
  <si>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</si>
  <si>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</si>
  <si>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</si>
  <si>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</si>
  <si>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</si>
  <si>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</si>
  <si>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</si>
  <si>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</si>
  <si>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</si>
  <si>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</si>
  <si>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</si>
  <si>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</si>
  <si>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</si>
  <si>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</si>
  <si>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</si>
  <si>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</si>
  <si>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</si>
  <si>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</si>
  <si>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</si>
  <si>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</si>
  <si>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</si>
  <si>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</si>
  <si>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</si>
  <si>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</si>
  <si>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</si>
  <si>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</si>
  <si>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</si>
  <si>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</si>
  <si>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</si>
  <si>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</si>
  <si>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</si>
  <si>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</si>
  <si>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</si>
  <si>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</si>
  <si>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</si>
  <si>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</si>
  <si>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</si>
  <si>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</si>
  <si>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</si>
  <si>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</si>
  <si>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</si>
  <si>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</si>
  <si>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</si>
  <si>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</si>
  <si>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</si>
  <si>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</si>
  <si>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</si>
  <si>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</si>
  <si>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</si>
  <si>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</si>
  <si>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</si>
  <si>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</si>
  <si>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</si>
  <si>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</si>
  <si>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</si>
  <si>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</si>
  <si>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</si>
  <si>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</si>
  <si>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</si>
  <si>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</si>
  <si>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</si>
  <si>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</si>
  <si>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</si>
  <si>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</si>
  <si>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</si>
  <si>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</si>
  <si>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</si>
  <si>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</si>
  <si>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</si>
  <si>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</si>
  <si>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</si>
  <si>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</si>
  <si>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</si>
  <si>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</si>
  <si>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</si>
  <si>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</si>
  <si>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</si>
  <si>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</si>
  <si>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</si>
  <si>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</si>
  <si>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</si>
  <si>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</si>
  <si>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</si>
  <si>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</si>
  <si>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</si>
  <si>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</si>
  <si>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</si>
  <si>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</si>
  <si>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</si>
  <si>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</si>
  <si>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</si>
  <si>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</si>
  <si>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</si>
  <si>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</si>
  <si>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</si>
  <si>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</si>
  <si>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</si>
  <si>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</si>
  <si>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</si>
  <si>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</si>
  <si>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</si>
  <si>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</si>
  <si>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</si>
  <si>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</si>
  <si>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</si>
  <si>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</si>
  <si>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</si>
  <si>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</si>
  <si>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</si>
  <si>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</si>
  <si>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</si>
  <si>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</si>
  <si>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</si>
  <si>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</si>
  <si>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</si>
  <si>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</si>
  <si>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</si>
  <si>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</si>
  <si>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</si>
  <si>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</si>
  <si>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</si>
  <si>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</si>
  <si>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</si>
  <si>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</si>
  <si>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</si>
  <si>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</si>
  <si>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</si>
  <si>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</si>
  <si>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</si>
  <si>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</si>
  <si>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</si>
  <si>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</si>
  <si>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</si>
  <si>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</si>
  <si>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</si>
  <si>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</si>
  <si>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</si>
  <si>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GRUA TELESCOPICA 60 TON</t>
  </si>
  <si>
    <t>BOMBA DE VACIO/CON OPERADOR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</si>
  <si>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</si>
  <si>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</si>
  <si>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</si>
  <si>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</si>
  <si>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</si>
  <si>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</si>
  <si>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</si>
  <si>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</si>
  <si>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</si>
  <si>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</si>
  <si>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</si>
  <si>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</si>
  <si>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</si>
  <si>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</si>
  <si>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</si>
  <si>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</si>
  <si>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</si>
  <si>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C.F. CHR-015</t>
  </si>
  <si>
    <t>MONTAJE BANCO DE CAPACITORES 230 KV</t>
  </si>
  <si>
    <t>6C1</t>
  </si>
  <si>
    <t xml:space="preserve">   MONTAJE BANCO DE CAPACITORES 230 KV, BANCO DE CAPACITORES 230KV 5MVAR</t>
  </si>
  <si>
    <t>MT-BCOCAP230 6C1</t>
  </si>
  <si>
    <t>BANCO DE CAPACITORES 230KV 5MVAR</t>
  </si>
  <si>
    <t>BANCO</t>
  </si>
  <si>
    <t xml:space="preserve">CIENTO NOVENTA Y NUEVE MIL CUATROCIENTOS SESENTA Y CUATRO DOLARES 34  </t>
  </si>
  <si>
    <t>MONTAJE BANCO DE CAPACITORES 230 KV, BANCO DE CAPACITORES 230KV 5MVAR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</si>
</sst>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228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6C1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6C1</v>
      </c>
      <c r="B6" s="331"/>
      <c r="C6" s="332"/>
      <c r="D6" s="9" t="str">
        <f>+PRESUTO!D12</f>
        <v xml:space="preserve">   MONTAJE BANCO DE CAPACITORES 230 KV, BANCO DE CAPACITORES 230KV 5MVAR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6" t="str">
        <f>CONCATENATE("Costo Paramétrico de ",A3)</f>
        <v>Costo Paramétrico de MONTAJE BANCO DE CAPACITORES 230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6C1</v>
      </c>
      <c r="D12" s="33" t="str">
        <f>+D13</f>
        <v xml:space="preserve">   MONTAJE BANCO DE CAPACITORES 230 KV, BANCO DE CAPACITORES 230KV 5MVAR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229</v>
      </c>
      <c r="D13" s="16" t="s">
        <v>230</v>
      </c>
      <c r="E13" s="17" t="s">
        <v>11</v>
      </c>
      <c r="F13" s="18">
        <v>1</v>
      </c>
      <c r="G13" s="18">
        <v>199464.34</v>
      </c>
      <c r="H13" s="21">
        <v>199464.34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199464.34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+AJUSTE!M35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199464.34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D25" zoomScale="80" zoomScaleNormal="80" workbookViewId="0">
      <selection activeCell="M35" sqref="M35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6C1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6C1</v>
      </c>
      <c r="B6" s="9" t="str">
        <f>+PRESUTO!D12</f>
        <v xml:space="preserve">   MONTAJE BANCO DE CAPACITORES 230 KV, BANCO DE CAPACITORES 230KV 5MVAR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10800</v>
      </c>
      <c r="F13" s="85">
        <v>0.94</v>
      </c>
      <c r="G13" s="85">
        <v>10152</v>
      </c>
      <c r="H13" s="80">
        <v>6.2736000000000001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6.2736000000000001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5450.4</v>
      </c>
      <c r="F14" s="85">
        <v>0.88</v>
      </c>
      <c r="G14" s="85">
        <v>4796.3500000000004</v>
      </c>
      <c r="H14" s="80">
        <v>2.964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2.964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291</v>
      </c>
      <c r="F15" s="85">
        <v>3.6</v>
      </c>
      <c r="G15" s="85">
        <v>1047.5999999999999</v>
      </c>
      <c r="H15" s="80">
        <v>0.64739999999999998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0.64739999999999998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15995.95</v>
      </c>
      <c r="H16" s="39">
        <v>9.8849</v>
      </c>
      <c r="I16" s="80"/>
      <c r="J16" s="80"/>
      <c r="K16" s="39"/>
      <c r="L16" s="39"/>
      <c r="M16" s="88">
        <f>SUM(M13:M15)</f>
        <v>9.8849999999999998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231</v>
      </c>
      <c r="B18" s="78" t="s">
        <v>203</v>
      </c>
      <c r="C18" s="83" t="s">
        <v>232</v>
      </c>
      <c r="D18" s="78" t="s">
        <v>233</v>
      </c>
      <c r="E18" s="84">
        <v>1</v>
      </c>
      <c r="F18" s="85">
        <v>110000</v>
      </c>
      <c r="G18" s="85">
        <v>110000</v>
      </c>
      <c r="H18" s="80">
        <v>67.975899999999996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67.975899999999996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110000</v>
      </c>
      <c r="H19" s="39">
        <v>67.975899999999996</v>
      </c>
      <c r="I19" s="80"/>
      <c r="J19" s="80"/>
      <c r="K19" s="39"/>
      <c r="L19" s="39"/>
      <c r="M19" s="88">
        <f>SUM(M18)</f>
        <v>67.975899999999996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28993.200000000001</v>
      </c>
      <c r="G21" s="85">
        <v>869.8</v>
      </c>
      <c r="H21" s="80">
        <v>0.53749999999999998</v>
      </c>
      <c r="I21" s="80"/>
      <c r="J21" s="80">
        <v>1</v>
      </c>
      <c r="K21" s="34">
        <v>1</v>
      </c>
      <c r="L21" s="80">
        <f t="shared" ref="L21:L33" si="2">+K21*J21</f>
        <v>1</v>
      </c>
      <c r="M21" s="86">
        <f t="shared" ref="M21:M33" si="3">+L21*H21</f>
        <v>0.53749999999999998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28993.200000000001</v>
      </c>
      <c r="G22" s="85">
        <v>1159.73</v>
      </c>
      <c r="H22" s="80">
        <v>0.7167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0.7167</v>
      </c>
    </row>
    <row r="23" spans="1:13" ht="32.25" customHeight="1" x14ac:dyDescent="0.25">
      <c r="A23" s="82" t="s">
        <v>175</v>
      </c>
      <c r="B23" s="78" t="s">
        <v>12</v>
      </c>
      <c r="C23" s="83" t="s">
        <v>176</v>
      </c>
      <c r="D23" s="78" t="s">
        <v>13</v>
      </c>
      <c r="E23" s="84">
        <v>360</v>
      </c>
      <c r="F23" s="85">
        <v>24.3</v>
      </c>
      <c r="G23" s="85">
        <v>8748</v>
      </c>
      <c r="H23" s="80">
        <v>5.4058999999999999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5.4058999999999999</v>
      </c>
    </row>
    <row r="24" spans="1:13" ht="26.25" customHeight="1" x14ac:dyDescent="0.25">
      <c r="A24" s="82" t="s">
        <v>14</v>
      </c>
      <c r="B24" s="78" t="s">
        <v>12</v>
      </c>
      <c r="C24" s="83" t="s">
        <v>15</v>
      </c>
      <c r="D24" s="78" t="s">
        <v>13</v>
      </c>
      <c r="E24" s="84">
        <v>15</v>
      </c>
      <c r="F24" s="85">
        <v>24.26</v>
      </c>
      <c r="G24" s="85">
        <v>363.9</v>
      </c>
      <c r="H24" s="80">
        <v>0.22489999999999999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0.22489999999999999</v>
      </c>
    </row>
    <row r="25" spans="1:13" x14ac:dyDescent="0.25">
      <c r="A25" s="82" t="s">
        <v>16</v>
      </c>
      <c r="B25" s="78" t="s">
        <v>12</v>
      </c>
      <c r="C25" s="83" t="s">
        <v>17</v>
      </c>
      <c r="D25" s="78" t="s">
        <v>13</v>
      </c>
      <c r="E25" s="84">
        <v>30</v>
      </c>
      <c r="F25" s="85">
        <v>27.41</v>
      </c>
      <c r="G25" s="85">
        <v>822.3</v>
      </c>
      <c r="H25" s="80">
        <v>0.50819999999999999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0.50819999999999999</v>
      </c>
    </row>
    <row r="26" spans="1:13" ht="15" customHeight="1" x14ac:dyDescent="0.25">
      <c r="A26" s="82" t="s">
        <v>177</v>
      </c>
      <c r="B26" s="78" t="s">
        <v>12</v>
      </c>
      <c r="C26" s="83" t="s">
        <v>178</v>
      </c>
      <c r="D26" s="78" t="s">
        <v>13</v>
      </c>
      <c r="E26" s="84">
        <v>240</v>
      </c>
      <c r="F26" s="85">
        <v>48.6</v>
      </c>
      <c r="G26" s="85">
        <v>11664</v>
      </c>
      <c r="H26" s="80">
        <v>7.2079000000000004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7.2079000000000004</v>
      </c>
    </row>
    <row r="27" spans="1:13" ht="30.75" customHeight="1" x14ac:dyDescent="0.25">
      <c r="A27" s="82" t="s">
        <v>179</v>
      </c>
      <c r="B27" s="78" t="s">
        <v>12</v>
      </c>
      <c r="C27" s="83" t="s">
        <v>180</v>
      </c>
      <c r="D27" s="78" t="s">
        <v>13</v>
      </c>
      <c r="E27" s="84">
        <v>120</v>
      </c>
      <c r="F27" s="85">
        <v>71.510000000000005</v>
      </c>
      <c r="G27" s="85">
        <v>8581.2000000000007</v>
      </c>
      <c r="H27" s="80">
        <v>5.3029000000000002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5.3029000000000002</v>
      </c>
    </row>
    <row r="28" spans="1:13" ht="15" customHeight="1" x14ac:dyDescent="0.25">
      <c r="A28" s="87" t="s">
        <v>44</v>
      </c>
      <c r="B28" s="35" t="s">
        <v>12</v>
      </c>
      <c r="C28" s="36" t="s">
        <v>43</v>
      </c>
      <c r="D28" s="35"/>
      <c r="E28" s="37"/>
      <c r="F28" s="38"/>
      <c r="G28" s="38">
        <v>32208.93</v>
      </c>
      <c r="H28" s="39">
        <v>19.9039</v>
      </c>
      <c r="I28" s="80"/>
      <c r="J28" s="80"/>
      <c r="K28" s="39"/>
      <c r="L28" s="39"/>
      <c r="M28" s="88">
        <f>SUM(M20:M27)</f>
        <v>19.904</v>
      </c>
    </row>
    <row r="29" spans="1:13" ht="15" customHeight="1" x14ac:dyDescent="0.25">
      <c r="A29" s="75" t="s">
        <v>45</v>
      </c>
      <c r="B29" s="75" t="s">
        <v>25</v>
      </c>
      <c r="C29" s="76" t="s">
        <v>46</v>
      </c>
      <c r="D29" s="77"/>
      <c r="E29" s="84"/>
      <c r="F29" s="85"/>
      <c r="G29" s="85"/>
      <c r="H29" s="80"/>
      <c r="I29" s="80"/>
      <c r="J29" s="80"/>
      <c r="K29" s="118"/>
      <c r="L29" s="80"/>
      <c r="M29" s="86"/>
    </row>
    <row r="30" spans="1:13" ht="30.75" customHeight="1" x14ac:dyDescent="0.25">
      <c r="A30" s="82" t="s">
        <v>227</v>
      </c>
      <c r="B30" s="78" t="s">
        <v>25</v>
      </c>
      <c r="C30" s="83" t="s">
        <v>181</v>
      </c>
      <c r="D30" s="78" t="s">
        <v>26</v>
      </c>
      <c r="E30" s="84">
        <v>240</v>
      </c>
      <c r="F30" s="85">
        <v>13.43</v>
      </c>
      <c r="G30" s="85">
        <v>3223.2</v>
      </c>
      <c r="H30" s="80">
        <v>1.9918</v>
      </c>
      <c r="I30" s="80"/>
      <c r="J30" s="80">
        <v>1</v>
      </c>
      <c r="K30" s="34">
        <v>1</v>
      </c>
      <c r="L30" s="80">
        <f t="shared" si="2"/>
        <v>1</v>
      </c>
      <c r="M30" s="86">
        <f t="shared" si="3"/>
        <v>1.9918</v>
      </c>
    </row>
    <row r="31" spans="1:13" ht="30.75" customHeight="1" x14ac:dyDescent="0.25">
      <c r="A31" s="82" t="s">
        <v>27</v>
      </c>
      <c r="B31" s="78" t="s">
        <v>25</v>
      </c>
      <c r="C31" s="83" t="s">
        <v>28</v>
      </c>
      <c r="D31" s="78" t="s">
        <v>26</v>
      </c>
      <c r="E31" s="84">
        <v>120</v>
      </c>
      <c r="F31" s="85">
        <v>2.48</v>
      </c>
      <c r="G31" s="85">
        <v>297.60000000000002</v>
      </c>
      <c r="H31" s="80">
        <v>0.18390000000000001</v>
      </c>
      <c r="I31" s="80"/>
      <c r="J31" s="80">
        <v>1</v>
      </c>
      <c r="K31" s="34">
        <v>1</v>
      </c>
      <c r="L31" s="80">
        <f t="shared" si="2"/>
        <v>1</v>
      </c>
      <c r="M31" s="86">
        <f t="shared" si="3"/>
        <v>0.18390000000000001</v>
      </c>
    </row>
    <row r="32" spans="1:13" ht="15" customHeight="1" x14ac:dyDescent="0.25">
      <c r="A32" s="82" t="s">
        <v>183</v>
      </c>
      <c r="B32" s="78" t="s">
        <v>25</v>
      </c>
      <c r="C32" s="83" t="s">
        <v>184</v>
      </c>
      <c r="D32" s="78" t="s">
        <v>8</v>
      </c>
      <c r="E32" s="84">
        <v>7.4399999999999994E-2</v>
      </c>
      <c r="F32" s="85">
        <v>1182.31</v>
      </c>
      <c r="G32" s="85">
        <v>87.96</v>
      </c>
      <c r="H32" s="80">
        <v>5.4399999999999997E-2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5.4399999999999997E-2</v>
      </c>
    </row>
    <row r="33" spans="1:13" x14ac:dyDescent="0.25">
      <c r="A33" s="82" t="s">
        <v>9</v>
      </c>
      <c r="B33" s="78" t="s">
        <v>25</v>
      </c>
      <c r="C33" s="83" t="s">
        <v>10</v>
      </c>
      <c r="D33" s="78" t="s">
        <v>8</v>
      </c>
      <c r="E33" s="84">
        <v>0.06</v>
      </c>
      <c r="F33" s="85">
        <v>140.13</v>
      </c>
      <c r="G33" s="85">
        <v>8.41</v>
      </c>
      <c r="H33" s="80">
        <v>5.1999999999999998E-3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5.1999999999999998E-3</v>
      </c>
    </row>
    <row r="34" spans="1:13" ht="15.75" thickBot="1" x14ac:dyDescent="0.3">
      <c r="A34" s="82" t="s">
        <v>47</v>
      </c>
      <c r="B34" s="78" t="s">
        <v>25</v>
      </c>
      <c r="C34" s="83" t="s">
        <v>46</v>
      </c>
      <c r="D34" s="78"/>
      <c r="E34" s="84"/>
      <c r="F34" s="85"/>
      <c r="G34" s="85">
        <v>3617.17</v>
      </c>
      <c r="H34" s="80">
        <v>2.2353000000000001</v>
      </c>
      <c r="I34" s="80"/>
      <c r="J34" s="80"/>
      <c r="K34" s="39"/>
      <c r="L34" s="39"/>
      <c r="M34" s="88">
        <f>SUM(M30:M33)</f>
        <v>2.2352999999999996</v>
      </c>
    </row>
    <row r="35" spans="1:13" ht="25.5" customHeight="1" thickBot="1" x14ac:dyDescent="0.3">
      <c r="A35" s="111" t="s">
        <v>29</v>
      </c>
      <c r="B35" s="112"/>
      <c r="C35" s="113"/>
      <c r="D35" s="114"/>
      <c r="E35" s="115"/>
      <c r="F35" s="116"/>
      <c r="G35" s="116">
        <v>161822.04999999999</v>
      </c>
      <c r="H35" s="117">
        <v>100</v>
      </c>
      <c r="I35" s="117"/>
      <c r="J35" s="99" t="s">
        <v>48</v>
      </c>
      <c r="K35" s="100"/>
      <c r="L35" s="101"/>
      <c r="M35" s="89">
        <f>ROUND(M34+M28+M19+M16,2)</f>
        <v>100</v>
      </c>
    </row>
    <row r="36" spans="1:13" ht="15.75" thickTop="1" x14ac:dyDescent="0.25">
      <c r="A36" s="4"/>
      <c r="B36" s="6"/>
      <c r="C36" s="4"/>
      <c r="D36" s="6"/>
      <c r="E36" s="4"/>
      <c r="F36" s="4"/>
      <c r="G36" s="4"/>
      <c r="H36" s="7"/>
      <c r="I36" s="7"/>
      <c r="J36" s="4"/>
      <c r="K36" s="4"/>
      <c r="L36" s="4"/>
      <c r="M36" s="4"/>
    </row>
    <row r="37" spans="1:13" x14ac:dyDescent="0.25">
      <c r="A37" s="4"/>
      <c r="B37" s="6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6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6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6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6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s="4"/>
      <c r="B50" s="6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61</v>
      </c>
      <c r="B2" s="334"/>
      <c r="C2" s="335"/>
      <c r="D2" s="127" t="s">
        <v>62</v>
      </c>
      <c r="E2" s="315" t="s">
        <v>63</v>
      </c>
      <c r="F2" s="146"/>
    </row>
    <row r="3" spans="1:6" ht="12.75" customHeight="1" x14ac:dyDescent="0.2">
      <c r="A3" s="333"/>
      <c r="B3" s="334"/>
      <c r="C3" s="335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213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212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229</v>
      </c>
      <c r="B15" s="190" t="s">
        <v>235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231</v>
      </c>
      <c r="B22" s="290" t="s">
        <v>232</v>
      </c>
      <c r="C22" s="289" t="s">
        <v>233</v>
      </c>
      <c r="D22" s="288">
        <v>1</v>
      </c>
      <c r="E22" s="287">
        <v>110000</v>
      </c>
      <c r="F22" s="287">
        <v>110000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110000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120</v>
      </c>
      <c r="E29" s="287">
        <v>71.510000000000005</v>
      </c>
      <c r="F29" s="287">
        <v>8581.2000000000007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240</v>
      </c>
      <c r="E31" s="287">
        <v>48.6</v>
      </c>
      <c r="F31" s="287">
        <v>11664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360</v>
      </c>
      <c r="E33" s="287">
        <v>24.3</v>
      </c>
      <c r="F33" s="287">
        <v>8748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28993.200000000001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28993.200000000001</v>
      </c>
      <c r="F40" s="287">
        <v>1159.73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28993.200000000001</v>
      </c>
      <c r="F42" s="287">
        <v>869.8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2029.53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240</v>
      </c>
      <c r="E49" s="287">
        <v>62.85</v>
      </c>
      <c r="F49" s="287">
        <v>15084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120</v>
      </c>
      <c r="E51" s="287">
        <v>47.64</v>
      </c>
      <c r="F51" s="287">
        <v>5716.8</v>
      </c>
    </row>
    <row r="52" spans="1:6" ht="409.6" hidden="1" customHeight="1" x14ac:dyDescent="0.2"/>
    <row r="53" spans="1:6" ht="11.25" customHeight="1" x14ac:dyDescent="0.2">
      <c r="B53" s="222" t="s">
        <v>185</v>
      </c>
      <c r="C53" s="286"/>
      <c r="D53" s="286"/>
      <c r="E53" s="285"/>
      <c r="F53" s="284">
        <v>20800.8</v>
      </c>
    </row>
    <row r="54" spans="1:6" ht="6.75" customHeight="1" x14ac:dyDescent="0.2">
      <c r="A54" s="133"/>
      <c r="B54" s="133"/>
      <c r="C54" s="133"/>
      <c r="D54" s="133"/>
      <c r="E54" s="132"/>
      <c r="F54" s="132"/>
    </row>
    <row r="55" spans="1:6" ht="0.2" customHeight="1" x14ac:dyDescent="0.2"/>
    <row r="56" spans="1:6" ht="11.25" customHeight="1" x14ac:dyDescent="0.2">
      <c r="A56" s="283"/>
      <c r="B56" s="282" t="s">
        <v>76</v>
      </c>
      <c r="C56" s="281"/>
      <c r="D56" s="280"/>
      <c r="E56" s="279" t="s">
        <v>68</v>
      </c>
      <c r="F56" s="278">
        <v>161823.53</v>
      </c>
    </row>
    <row r="57" spans="1:6" ht="409.6" hidden="1" customHeight="1" x14ac:dyDescent="0.2"/>
    <row r="58" spans="1:6" ht="11.25" customHeight="1" x14ac:dyDescent="0.2">
      <c r="A58" s="283"/>
      <c r="B58" s="282" t="s">
        <v>77</v>
      </c>
      <c r="C58" s="281"/>
      <c r="D58" s="280"/>
      <c r="E58" s="279">
        <v>13</v>
      </c>
      <c r="F58" s="278">
        <v>21037.06</v>
      </c>
    </row>
    <row r="59" spans="1:6" ht="409.6" hidden="1" customHeight="1" x14ac:dyDescent="0.2"/>
    <row r="60" spans="1:6" ht="11.25" customHeight="1" x14ac:dyDescent="0.2">
      <c r="A60" s="283"/>
      <c r="B60" s="282" t="s">
        <v>78</v>
      </c>
      <c r="C60" s="281"/>
      <c r="D60" s="280"/>
      <c r="E60" s="279" t="s">
        <v>68</v>
      </c>
      <c r="F60" s="278">
        <v>182860.59</v>
      </c>
    </row>
    <row r="61" spans="1:6" ht="409.6" hidden="1" customHeight="1" x14ac:dyDescent="0.2"/>
    <row r="62" spans="1:6" ht="11.25" customHeight="1" x14ac:dyDescent="0.2">
      <c r="A62" s="283"/>
      <c r="B62" s="282" t="s">
        <v>79</v>
      </c>
      <c r="C62" s="281"/>
      <c r="D62" s="280"/>
      <c r="E62" s="279">
        <v>1</v>
      </c>
      <c r="F62" s="278">
        <v>1828.61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184689.2</v>
      </c>
    </row>
    <row r="65" spans="1:6" ht="409.6" hidden="1" customHeight="1" x14ac:dyDescent="0.2"/>
    <row r="66" spans="1:6" ht="11.25" customHeight="1" x14ac:dyDescent="0.2">
      <c r="A66" s="283"/>
      <c r="B66" s="282" t="s">
        <v>80</v>
      </c>
      <c r="C66" s="281"/>
      <c r="D66" s="280"/>
      <c r="E66" s="279">
        <v>8</v>
      </c>
      <c r="F66" s="278">
        <v>14775.14</v>
      </c>
    </row>
    <row r="67" spans="1:6" ht="409.6" hidden="1" customHeight="1" x14ac:dyDescent="0.2"/>
    <row r="68" spans="1:6" ht="12" customHeight="1" x14ac:dyDescent="0.2">
      <c r="C68" s="277" t="s">
        <v>81</v>
      </c>
      <c r="E68" s="276"/>
      <c r="F68" s="275">
        <v>199464.34</v>
      </c>
    </row>
    <row r="69" spans="1:6" ht="12.75" customHeight="1" x14ac:dyDescent="0.2">
      <c r="A69" s="131" t="s">
        <v>234</v>
      </c>
      <c r="B69" s="130"/>
      <c r="C69" s="130"/>
      <c r="D69" s="274"/>
      <c r="E69" s="130"/>
      <c r="F69" s="130"/>
    </row>
    <row r="70" spans="1:6" ht="6" customHeight="1" x14ac:dyDescent="0.25">
      <c r="F70" s="273"/>
    </row>
    <row r="71" spans="1:6" ht="123.4" customHeight="1" x14ac:dyDescent="0.2"/>
    <row r="72" spans="1:6" ht="6" customHeight="1" x14ac:dyDescent="0.2">
      <c r="A72" s="271"/>
      <c r="B72" s="272"/>
      <c r="C72" s="271"/>
      <c r="D72" s="270"/>
    </row>
    <row r="73" spans="1:6" ht="39" customHeight="1" x14ac:dyDescent="0.2">
      <c r="A73" s="336" t="s">
        <v>82</v>
      </c>
      <c r="B73" s="337"/>
      <c r="C73" s="129"/>
      <c r="D73" s="336" t="s">
        <v>83</v>
      </c>
      <c r="E73" s="337"/>
      <c r="F73" s="338"/>
    </row>
  </sheetData>
  <mergeCells count="3">
    <mergeCell ref="A2:C3"/>
    <mergeCell ref="A73:B73"/>
    <mergeCell ref="D73:F73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" manualBreakCount="1">
    <brk id="7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61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210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208</v>
      </c>
      <c r="D6" s="340"/>
      <c r="E6" s="340"/>
      <c r="F6" s="340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213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212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226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225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225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224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223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222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221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220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219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61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181</v>
      </c>
      <c r="D63" s="340"/>
      <c r="E63" s="340"/>
      <c r="F63" s="340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213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212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61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182</v>
      </c>
      <c r="D117" s="340"/>
      <c r="E117" s="340"/>
      <c r="F117" s="340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213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212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61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28</v>
      </c>
      <c r="D171" s="340"/>
      <c r="E171" s="340"/>
      <c r="F171" s="340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213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212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61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211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209</v>
      </c>
      <c r="D225" s="340"/>
      <c r="E225" s="340"/>
      <c r="F225" s="340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213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212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218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217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217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216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215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214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70" zoomScaleNormal="70" workbookViewId="0">
      <selection activeCell="A10" sqref="A10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6C1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6C1</v>
      </c>
      <c r="B6" s="331"/>
      <c r="C6" s="332"/>
      <c r="D6" s="9" t="str">
        <f>+PRESUTO!D6</f>
        <v xml:space="preserve">   MONTAJE BANCO DE CAPACITORES 230 KV, BANCO DE CAPACITORES 230KV 5MVAR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3">
        <v>0</v>
      </c>
      <c r="H13" s="323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3">
        <v>0</v>
      </c>
      <c r="H14" s="323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3">
        <v>0</v>
      </c>
      <c r="H15" s="323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3"/>
      <c r="H16" s="323"/>
      <c r="I16" s="320"/>
    </row>
    <row r="17" spans="1:9" x14ac:dyDescent="0.25">
      <c r="A17" s="108"/>
      <c r="B17" s="109"/>
      <c r="C17" s="109"/>
      <c r="D17" s="109"/>
      <c r="E17" s="318"/>
      <c r="F17" s="319"/>
      <c r="G17" s="323"/>
      <c r="H17" s="323"/>
      <c r="I17" s="320"/>
    </row>
    <row r="18" spans="1:9" x14ac:dyDescent="0.25">
      <c r="A18" s="108"/>
      <c r="B18" s="109" t="str">
        <f>+AJUSTE!A18</f>
        <v>MT-BCOCAP230 6C1</v>
      </c>
      <c r="C18" s="109" t="str">
        <f>+AJUSTE!B18</f>
        <v>EQUIP EL</v>
      </c>
      <c r="D18" s="109" t="str">
        <f>+AJUSTE!C18</f>
        <v>BANCO DE CAPACITORES 230KV 5MVAR</v>
      </c>
      <c r="E18" s="318" t="str">
        <f>+AJUSTE!D18</f>
        <v>BANCO</v>
      </c>
      <c r="F18" s="319">
        <f>+ROUND(I18/(1+G18/100),2)</f>
        <v>106796.12</v>
      </c>
      <c r="G18" s="324">
        <v>3</v>
      </c>
      <c r="H18" s="323">
        <v>0</v>
      </c>
      <c r="I18" s="320">
        <f>+AJUSTE!F18</f>
        <v>110000</v>
      </c>
    </row>
    <row r="19" spans="1:9" x14ac:dyDescent="0.25">
      <c r="A19" s="108"/>
      <c r="B19" s="109"/>
      <c r="C19" s="109"/>
      <c r="D19" s="109"/>
      <c r="E19" s="318"/>
      <c r="F19" s="319"/>
      <c r="G19" s="323"/>
      <c r="H19" s="323"/>
      <c r="I19" s="320"/>
    </row>
    <row r="20" spans="1:9" x14ac:dyDescent="0.25">
      <c r="A20" s="108"/>
      <c r="B20" s="109"/>
      <c r="C20" s="109"/>
      <c r="D20" s="109"/>
      <c r="E20" s="318"/>
      <c r="F20" s="319"/>
      <c r="G20" s="323"/>
      <c r="H20" s="323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28993.200000000001</v>
      </c>
      <c r="G21" s="324">
        <v>0</v>
      </c>
      <c r="H21" s="323">
        <v>0</v>
      </c>
      <c r="I21" s="320">
        <f>+AJUSTE!F21</f>
        <v>28993.200000000001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28993.200000000001</v>
      </c>
      <c r="G22" s="323">
        <v>0</v>
      </c>
      <c r="H22" s="323">
        <v>0</v>
      </c>
      <c r="I22" s="320">
        <f>+AJUSTE!F22</f>
        <v>28993.200000000001</v>
      </c>
    </row>
    <row r="23" spans="1:9" x14ac:dyDescent="0.25">
      <c r="A23" s="110"/>
      <c r="B23" s="109" t="str">
        <f>+AJUSTE!A23</f>
        <v>MOSE-008-D</v>
      </c>
      <c r="C23" s="109" t="str">
        <f>+AJUSTE!B23</f>
        <v>SMO</v>
      </c>
      <c r="D23" s="109" t="str">
        <f>+AJUSTE!C23</f>
        <v>AYUDANTE OBRA ELECTROMECANICA</v>
      </c>
      <c r="E23" s="318" t="str">
        <f>+AJUSTE!D23</f>
        <v>jor</v>
      </c>
      <c r="F23" s="319">
        <f t="shared" si="0"/>
        <v>24.3</v>
      </c>
      <c r="G23" s="325">
        <v>0</v>
      </c>
      <c r="H23" s="325">
        <v>0</v>
      </c>
      <c r="I23" s="320">
        <f>+AJUSTE!F23</f>
        <v>24.3</v>
      </c>
    </row>
    <row r="24" spans="1:9" x14ac:dyDescent="0.25">
      <c r="A24" s="61"/>
      <c r="B24" s="109" t="str">
        <f>+AJUSTE!A24</f>
        <v>MOSE-009</v>
      </c>
      <c r="C24" s="109" t="str">
        <f>+AJUSTE!B24</f>
        <v>SMO</v>
      </c>
      <c r="D24" s="109" t="str">
        <f>+AJUSTE!C24</f>
        <v>CHOFER</v>
      </c>
      <c r="E24" s="318" t="str">
        <f>+AJUSTE!D24</f>
        <v>jor</v>
      </c>
      <c r="F24" s="319">
        <f t="shared" si="0"/>
        <v>24.26</v>
      </c>
      <c r="G24" s="324">
        <v>0</v>
      </c>
      <c r="H24" s="324">
        <v>0</v>
      </c>
      <c r="I24" s="320">
        <f>+AJUSTE!F24</f>
        <v>24.26</v>
      </c>
    </row>
    <row r="25" spans="1:9" x14ac:dyDescent="0.25">
      <c r="A25" s="61"/>
      <c r="B25" s="109" t="str">
        <f>+AJUSTE!A25</f>
        <v>MOSE-014</v>
      </c>
      <c r="C25" s="109" t="str">
        <f>+AJUSTE!B25</f>
        <v>SMO</v>
      </c>
      <c r="D25" s="109" t="str">
        <f>+AJUSTE!C25</f>
        <v>OPERADOR EQ. MAYOR</v>
      </c>
      <c r="E25" s="318" t="str">
        <f>+AJUSTE!D25</f>
        <v>jor</v>
      </c>
      <c r="F25" s="319">
        <f t="shared" si="0"/>
        <v>27.41</v>
      </c>
      <c r="G25" s="324">
        <v>0</v>
      </c>
      <c r="H25" s="324">
        <v>0</v>
      </c>
      <c r="I25" s="320">
        <f>+AJUSTE!F25</f>
        <v>27.41</v>
      </c>
    </row>
    <row r="26" spans="1:9" x14ac:dyDescent="0.25">
      <c r="A26" s="61"/>
      <c r="B26" s="109" t="str">
        <f>+AJUSTE!A26</f>
        <v>MOSE-043-D</v>
      </c>
      <c r="C26" s="109" t="str">
        <f>+AJUSTE!B26</f>
        <v>SMO</v>
      </c>
      <c r="D26" s="109" t="str">
        <f>+AJUSTE!C26</f>
        <v>OFICIAL OBRA ELECTROMECANICA</v>
      </c>
      <c r="E26" s="318" t="str">
        <f>+AJUSTE!D26</f>
        <v>jor</v>
      </c>
      <c r="F26" s="319">
        <f t="shared" si="0"/>
        <v>48.6</v>
      </c>
      <c r="G26" s="324">
        <v>0</v>
      </c>
      <c r="H26" s="324">
        <v>0</v>
      </c>
      <c r="I26" s="320">
        <f>+AJUSTE!F26</f>
        <v>48.6</v>
      </c>
    </row>
    <row r="27" spans="1:9" x14ac:dyDescent="0.25">
      <c r="A27" s="61"/>
      <c r="B27" s="109" t="str">
        <f>+AJUSTE!A27</f>
        <v>MOSE-044-D</v>
      </c>
      <c r="C27" s="109" t="str">
        <f>+AJUSTE!B27</f>
        <v>SMO</v>
      </c>
      <c r="D27" s="109" t="str">
        <f>+AJUSTE!C27</f>
        <v>SOBRESTANTE OBRA ELECTROMECANICA</v>
      </c>
      <c r="E27" s="318" t="str">
        <f>+AJUSTE!D27</f>
        <v>jor</v>
      </c>
      <c r="F27" s="319">
        <f t="shared" si="0"/>
        <v>71.510000000000005</v>
      </c>
      <c r="G27" s="324">
        <v>0</v>
      </c>
      <c r="H27" s="324">
        <v>0</v>
      </c>
      <c r="I27" s="320">
        <f>+AJUSTE!F27</f>
        <v>71.510000000000005</v>
      </c>
    </row>
    <row r="28" spans="1:9" x14ac:dyDescent="0.25">
      <c r="A28" s="61"/>
      <c r="B28" s="109"/>
      <c r="C28" s="109"/>
      <c r="D28" s="109"/>
      <c r="E28" s="318"/>
      <c r="F28" s="319"/>
      <c r="G28" s="324"/>
      <c r="H28" s="324"/>
      <c r="I28" s="320"/>
    </row>
    <row r="29" spans="1:9" x14ac:dyDescent="0.25">
      <c r="A29" s="61"/>
      <c r="B29" s="109"/>
      <c r="C29" s="109"/>
      <c r="D29" s="109"/>
      <c r="E29" s="318"/>
      <c r="F29" s="319"/>
      <c r="G29" s="324"/>
      <c r="H29" s="324"/>
      <c r="I29" s="320"/>
    </row>
    <row r="30" spans="1:9" x14ac:dyDescent="0.25">
      <c r="A30" s="61"/>
      <c r="B30" s="109" t="str">
        <f>+AJUSTE!A30</f>
        <v>C.F. CHR-015</v>
      </c>
      <c r="C30" s="109" t="str">
        <f>+AJUSTE!B30</f>
        <v>TMAQ</v>
      </c>
      <c r="D30" s="109" t="str">
        <f>+AJUSTE!C30</f>
        <v>CAMION TORTON CON GRUA TIPO HIAB 8 TON</v>
      </c>
      <c r="E30" s="318" t="str">
        <f>+AJUSTE!D30</f>
        <v>HR</v>
      </c>
      <c r="F30" s="319">
        <f t="shared" ref="F28:F40" si="1">+I30</f>
        <v>13.43</v>
      </c>
      <c r="G30" s="324">
        <v>0</v>
      </c>
      <c r="H30" s="324">
        <v>0</v>
      </c>
      <c r="I30" s="320">
        <f>+AJUSTE!F30</f>
        <v>13.43</v>
      </c>
    </row>
    <row r="31" spans="1:9" x14ac:dyDescent="0.25">
      <c r="A31" s="61"/>
      <c r="B31" s="109" t="str">
        <f>+AJUSTE!A31</f>
        <v>C.F. CHR-103</v>
      </c>
      <c r="C31" s="109" t="str">
        <f>+AJUSTE!B31</f>
        <v>TMAQ</v>
      </c>
      <c r="D31" s="109" t="str">
        <f>+AJUSTE!C31</f>
        <v>CAMIONETA REDILAS 3T</v>
      </c>
      <c r="E31" s="318" t="str">
        <f>+AJUSTE!D31</f>
        <v>HR</v>
      </c>
      <c r="F31" s="319">
        <f t="shared" si="1"/>
        <v>2.48</v>
      </c>
      <c r="G31" s="324">
        <v>0</v>
      </c>
      <c r="H31" s="324">
        <v>0</v>
      </c>
      <c r="I31" s="320">
        <f>+AJUSTE!F31</f>
        <v>2.48</v>
      </c>
    </row>
    <row r="32" spans="1:9" x14ac:dyDescent="0.25">
      <c r="A32" s="61"/>
      <c r="B32" s="109" t="str">
        <f>+AJUSTE!A32</f>
        <v>NEUM015</v>
      </c>
      <c r="C32" s="109" t="str">
        <f>+AJUSTE!B32</f>
        <v>TMAQ</v>
      </c>
      <c r="D32" s="109" t="str">
        <f>+AJUSTE!C32</f>
        <v>NEUMÁTICOS 111</v>
      </c>
      <c r="E32" s="318" t="str">
        <f>+AJUSTE!D32</f>
        <v>JGO</v>
      </c>
      <c r="F32" s="319">
        <f t="shared" si="1"/>
        <v>1182.31</v>
      </c>
      <c r="G32" s="324">
        <v>0</v>
      </c>
      <c r="H32" s="324">
        <v>0</v>
      </c>
      <c r="I32" s="320">
        <f>+AJUSTE!F32</f>
        <v>1182.31</v>
      </c>
    </row>
    <row r="33" spans="1:9" x14ac:dyDescent="0.25">
      <c r="A33" s="61"/>
      <c r="B33" s="109" t="str">
        <f>+AJUSTE!A33</f>
        <v>NEUM103</v>
      </c>
      <c r="C33" s="109" t="str">
        <f>+AJUSTE!B33</f>
        <v>TMAQ</v>
      </c>
      <c r="D33" s="109" t="str">
        <f>+AJUSTE!C33</f>
        <v>NEUMÁTICOS 115</v>
      </c>
      <c r="E33" s="318" t="str">
        <f>+AJUSTE!D33</f>
        <v>JGO</v>
      </c>
      <c r="F33" s="319">
        <f t="shared" si="1"/>
        <v>140.13</v>
      </c>
      <c r="G33" s="324">
        <v>0</v>
      </c>
      <c r="H33" s="324">
        <v>0</v>
      </c>
      <c r="I33" s="320">
        <f>+AJUSTE!F33</f>
        <v>140.13</v>
      </c>
    </row>
    <row r="34" spans="1:9" x14ac:dyDescent="0.25">
      <c r="A34" s="61"/>
      <c r="B34" s="109"/>
      <c r="C34" s="109"/>
      <c r="D34" s="109"/>
      <c r="E34" s="318"/>
      <c r="F34" s="319"/>
      <c r="G34" s="324"/>
      <c r="H34" s="324"/>
      <c r="I34" s="320"/>
    </row>
    <row r="35" spans="1:9" x14ac:dyDescent="0.25">
      <c r="A35" s="61"/>
      <c r="B35" s="109"/>
      <c r="C35" s="109"/>
      <c r="D35" s="109"/>
      <c r="E35" s="318"/>
      <c r="F35" s="319"/>
      <c r="G35" s="324"/>
      <c r="H35" s="324"/>
      <c r="I35" s="320"/>
    </row>
    <row r="36" spans="1:9" x14ac:dyDescent="0.25">
      <c r="A36" s="61"/>
      <c r="B36" s="109"/>
      <c r="C36" s="109"/>
      <c r="D36" s="109"/>
      <c r="E36" s="318"/>
      <c r="F36" s="319"/>
      <c r="G36" s="324"/>
      <c r="H36" s="324"/>
      <c r="I36" s="320"/>
    </row>
    <row r="37" spans="1:9" x14ac:dyDescent="0.25">
      <c r="A37" s="61"/>
      <c r="B37" s="109"/>
      <c r="C37" s="109"/>
      <c r="D37" s="109"/>
      <c r="E37" s="318"/>
      <c r="F37" s="319"/>
      <c r="G37" s="324"/>
      <c r="H37" s="324"/>
      <c r="I37" s="320"/>
    </row>
    <row r="38" spans="1:9" x14ac:dyDescent="0.25">
      <c r="A38" s="61"/>
      <c r="B38" s="109"/>
      <c r="C38" s="109"/>
      <c r="D38" s="109"/>
      <c r="E38" s="318"/>
      <c r="F38" s="319"/>
      <c r="G38" s="324"/>
      <c r="H38" s="324"/>
      <c r="I38" s="320"/>
    </row>
    <row r="39" spans="1:9" x14ac:dyDescent="0.25">
      <c r="A39" s="61"/>
      <c r="B39" s="109"/>
      <c r="C39" s="109"/>
      <c r="D39" s="109"/>
      <c r="E39" s="318"/>
      <c r="F39" s="319"/>
      <c r="G39" s="324"/>
      <c r="H39" s="324"/>
      <c r="I39" s="320"/>
    </row>
    <row r="40" spans="1:9" x14ac:dyDescent="0.25">
      <c r="A40" s="61"/>
      <c r="B40" s="109"/>
      <c r="C40" s="109"/>
      <c r="D40" s="109"/>
      <c r="E40" s="318"/>
      <c r="F40" s="319"/>
      <c r="G40" s="324"/>
      <c r="H40" s="324"/>
      <c r="I40" s="320"/>
    </row>
    <row r="41" spans="1:9" x14ac:dyDescent="0.25">
      <c r="A41" s="61"/>
      <c r="B41" s="109"/>
      <c r="C41" s="63"/>
      <c r="D41" s="62"/>
      <c r="E41" s="317"/>
      <c r="F41" s="321"/>
      <c r="G41" s="324"/>
      <c r="H41" s="324"/>
      <c r="I41" s="322"/>
    </row>
    <row r="42" spans="1:9" x14ac:dyDescent="0.25">
      <c r="A42" s="61"/>
      <c r="B42" s="109"/>
      <c r="C42" s="63"/>
      <c r="D42" s="62"/>
      <c r="E42" s="317"/>
      <c r="F42" s="321"/>
      <c r="G42" s="324"/>
      <c r="H42" s="324"/>
      <c r="I42" s="322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2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6C1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6C1</v>
      </c>
      <c r="B6" s="331"/>
      <c r="C6" s="332"/>
      <c r="D6" s="9" t="str">
        <f>+PRESUTO!D6</f>
        <v xml:space="preserve">   MONTAJE BANCO DE CAPACITORES 230 KV, BANCO DE CAPACITORES 230KV 5MVAR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2018-09-26T17:25:40Z</cp:lastPrinted>
  <dcterms:created xsi:type="dcterms:W3CDTF">2018-08-18T17:51:07Z</dcterms:created>
  <dcterms:modified xsi:type="dcterms:W3CDTF">2018-09-26T17:26:19Z</dcterms:modified>
</cp:coreProperties>
</file>